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\SSC TRANSPARENCIA\3er trimestre\"/>
    </mc:Choice>
  </mc:AlternateContent>
  <xr:revisionPtr revIDLastSave="0" documentId="13_ncr:1_{F0EA811C-12A3-45F5-8FB1-AF9CC3CBCE0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4" i="1" l="1"/>
  <c r="N26" i="1"/>
  <c r="N25" i="1"/>
  <c r="N23" i="1"/>
  <c r="N22" i="1"/>
  <c r="N21" i="1"/>
  <c r="N20" i="1"/>
  <c r="N19" i="1"/>
  <c r="N16" i="1"/>
  <c r="N15" i="1"/>
  <c r="N13" i="1"/>
  <c r="N12" i="1"/>
  <c r="N11" i="1"/>
  <c r="N10" i="1"/>
  <c r="N9" i="1"/>
  <c r="N8" i="1"/>
  <c r="N18" i="1"/>
  <c r="N17" i="1"/>
  <c r="N14" i="1"/>
</calcChain>
</file>

<file path=xl/sharedStrings.xml><?xml version="1.0" encoding="utf-8"?>
<sst xmlns="http://schemas.openxmlformats.org/spreadsheetml/2006/main" count="276" uniqueCount="103">
  <si>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</si>
  <si>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</si>
  <si>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</si>
  <si>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</si>
  <si>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</si>
  <si>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</si>
  <si>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</si>
  <si>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</si>
  <si>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</si>
  <si>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</si>
  <si>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</si>
  <si>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</si>
  <si>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</si>
  <si>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</si>
  <si>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</si>
  <si>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</si>
  <si>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</si>
  <si>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</si>
  <si>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</si>
  <si>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</si>
  <si>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</si>
  <si>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</si>
  <si>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</si>
  <si>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</si>
  <si>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</si>
  <si>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</si>
  <si>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</si>
  <si>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</si>
  <si>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</si>
  <si>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</si>
  <si>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</si>
  <si>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</si>
  <si>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</si>
  <si>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</si>
  <si>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</si>
  <si>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</si>
  <si>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</si>
  <si>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</si>
  <si>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</si>
  <si>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</si>
  <si>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</si>
  <si>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</si>
  <si>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</si>
  <si>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</si>
  <si>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</si>
  <si>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</si>
  <si>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</si>
  <si>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</si>
  <si>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</si>
  <si>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</si>
  <si>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</si>
  <si>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</si>
  <si>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</si>
  <si>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</si>
  <si>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Atender y apoyar, en los asuntos administrativos de registro, control del resguardo de los bienes muebles y del archivo y su clasificación del inventario documental</t>
  </si>
  <si>
    <t>Vigilar que los integrantes de la SSC procedan conforme a las disposiciones legales que rigen su actuación no tolerando actos de corrupción bajo el esquema de cero tolerancia</t>
  </si>
  <si>
    <t>Salvaguardar la integridad y derechos de las personas, así como preservar las libertades, el orden y la paz públicos</t>
  </si>
  <si>
    <t>Establecer mecanismos de participación ciudadana efectivos para la prevención del delito, promoviendo la confianza y la colaboración entre la comunidad y las instituciones</t>
  </si>
  <si>
    <t>Promover una cultura vial responsable entre conductores, peatones y ciclistas, para disminuir el número de accidentes de tránsito y sus consecuencias</t>
  </si>
  <si>
    <t>Fortalecer la cultura de prevención de riesgos y desastres naturales y mejorar la capacidad de respuesta ante la emergencia</t>
  </si>
  <si>
    <t>Reportes atendidos por seguridad ciudadana</t>
  </si>
  <si>
    <t>Elementos capacitados</t>
  </si>
  <si>
    <t>Evaluaciones de desempeño</t>
  </si>
  <si>
    <t>Elementos contratados</t>
  </si>
  <si>
    <t>Denuncias Ciudadanas atendidas</t>
  </si>
  <si>
    <t>Procesos jurídicos y administrativos a elementos policiales atendidos</t>
  </si>
  <si>
    <t>Porcentaje de protocolos normativos autorizados</t>
  </si>
  <si>
    <t>Operativos realizados</t>
  </si>
  <si>
    <t>Recorridos de proximidad social</t>
  </si>
  <si>
    <t>Acciones comunitarias para la prevención del delito  realizadas</t>
  </si>
  <si>
    <t>Victimas atendidas</t>
  </si>
  <si>
    <t>Hechos de transito atendidos</t>
  </si>
  <si>
    <t>Infracciones realizadas</t>
  </si>
  <si>
    <t>Talleres y cursos de movilidad y transporte realizados</t>
  </si>
  <si>
    <t>Señalamientos instalados</t>
  </si>
  <si>
    <t>Acciones de sensibilización en protección civil brindadas</t>
  </si>
  <si>
    <t>Reportes de protección civil atendidos</t>
  </si>
  <si>
    <t>Incendios atendidos</t>
  </si>
  <si>
    <t>Documentos con visto bueno de protección civil</t>
  </si>
  <si>
    <t>Eficacia</t>
  </si>
  <si>
    <t>RASGM/RPSGM*100%</t>
  </si>
  <si>
    <t>ECASGM/ECAPSGM*100%</t>
  </si>
  <si>
    <t>EDRSGM/EDPSGM*100%</t>
  </si>
  <si>
    <t>ECSGM/EPSGM*100%</t>
  </si>
  <si>
    <t>DNASGM/DNASGM*100%</t>
  </si>
  <si>
    <t>PTASGM/PTPSGM*100%</t>
  </si>
  <si>
    <t>ORSGM/OPSGM*100%</t>
  </si>
  <si>
    <t>RPSRSGM/RPSOSGM*100%</t>
  </si>
  <si>
    <t>ACRSGM/ACPSGM*100%</t>
  </si>
  <si>
    <t>VASGM/VPSGM*100%</t>
  </si>
  <si>
    <t>HTASGM/HTPSGM*100%</t>
  </si>
  <si>
    <t>IRSGM/IPSGM*100%</t>
  </si>
  <si>
    <t>TCMRSGM/TCMPSGM*100%</t>
  </si>
  <si>
    <t>SISGM/SPSGM*100%</t>
  </si>
  <si>
    <t>ASRSGM/ASPSGM*100%</t>
  </si>
  <si>
    <t>RPCASGM/RPCPSGM*100%</t>
  </si>
  <si>
    <t>INCASGM/ICPSGM*100%</t>
  </si>
  <si>
    <t>DVASGM/DVPSGM*100%</t>
  </si>
  <si>
    <t>Porcentaje</t>
  </si>
  <si>
    <t>Trimestral</t>
  </si>
  <si>
    <t>Programa Anual de la Secretaría de Seguridad Ciudadana 2025</t>
  </si>
  <si>
    <t>Secretaría de Seguridad Ciudadana 2025</t>
  </si>
  <si>
    <t>A la fecha en que se informa no se cuenta con metas ajustadas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</si>
</sst>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D2" zoomScale="40" zoomScaleNormal="40" workbookViewId="0">
      <selection activeCell="N9" sqref="N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3.1796875" bestFit="1" customWidth="1"/>
    <col min="5" max="5" width="25.453125" bestFit="1" customWidth="1"/>
    <col min="6" max="6" width="19.81640625" bestFit="1" customWidth="1"/>
    <col min="7" max="7" width="20.54296875" bestFit="1" customWidth="1"/>
    <col min="8" max="9" width="16.1796875" bestFit="1" customWidth="1"/>
    <col min="10" max="10" width="20.81640625" bestFit="1" customWidth="1"/>
    <col min="11" max="11" width="9.81640625" bestFit="1" customWidth="1"/>
    <col min="12" max="12" width="17.54296875" bestFit="1" customWidth="1"/>
    <col min="13" max="13" width="23.81640625" bestFit="1" customWidth="1"/>
    <col min="14" max="14" width="40.26953125" bestFit="1" customWidth="1"/>
    <col min="15" max="15" width="27.54296875" bestFit="1" customWidth="1"/>
    <col min="16" max="16" width="41.5429687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35">
      <c r="A2" s="1" t="s">
        <v>1</v>
      </c>
      <c r="B2" s="5"/>
      <c r="C2" s="5"/>
      <c r="D2" s="1" t="s">
        <v>2</v>
      </c>
      <c r="E2" s="5"/>
      <c r="F2" s="5"/>
      <c r="G2" s="1" t="s">
        <v>3</v>
      </c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x14ac:dyDescent="0.35">
      <c r="A3" s="2" t="s">
        <v>4</v>
      </c>
      <c r="B3" s="5"/>
      <c r="C3" s="5"/>
      <c r="D3" s="2" t="s">
        <v>5</v>
      </c>
      <c r="E3" s="5"/>
      <c r="F3" s="5"/>
      <c r="G3" s="2" t="s">
        <v>6</v>
      </c>
      <c r="H3" s="2"/>
      <c r="I3" s="2"/>
      <c r="J3" s="2"/>
      <c r="K3" s="2"/>
      <c r="L3" s="2"/>
      <c r="M3" s="2"/>
      <c r="N3" s="2"/>
      <c r="O3" s="2"/>
      <c r="P3" s="2"/>
      <c r="Q3" s="4"/>
      <c r="R3" s="4"/>
      <c r="S3" s="4"/>
    </row>
    <row r="4" spans="1:19" hidden="1" x14ac:dyDescent="0.3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7</v>
      </c>
      <c r="G4" s="4" t="s">
        <v>9</v>
      </c>
      <c r="H4" s="4" t="s">
        <v>9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9</v>
      </c>
      <c r="N4" s="4" t="s">
        <v>9</v>
      </c>
      <c r="O4" s="4" t="s">
        <v>10</v>
      </c>
      <c r="P4" s="4" t="s">
        <v>9</v>
      </c>
      <c r="Q4" s="4" t="s">
        <v>9</v>
      </c>
      <c r="R4" s="4" t="s">
        <v>11</v>
      </c>
      <c r="S4" s="4" t="s">
        <v>12</v>
      </c>
    </row>
    <row r="5" spans="1:19" hidden="1" x14ac:dyDescent="0.3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</row>
    <row r="6" spans="1:19" x14ac:dyDescent="0.35">
      <c r="A6" s="1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3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  <c r="S7" s="3" t="s">
        <v>51</v>
      </c>
    </row>
    <row r="8" spans="1:19" ht="159.5" x14ac:dyDescent="0.35">
      <c r="A8" s="4">
        <v>2025</v>
      </c>
      <c r="B8" s="6">
        <v>45839</v>
      </c>
      <c r="C8" s="6">
        <v>45930</v>
      </c>
      <c r="D8" s="4" t="s">
        <v>54</v>
      </c>
      <c r="E8" s="4" t="s">
        <v>60</v>
      </c>
      <c r="F8" s="4" t="s">
        <v>79</v>
      </c>
      <c r="G8" s="4" t="s">
        <v>60</v>
      </c>
      <c r="H8" s="4" t="s">
        <v>80</v>
      </c>
      <c r="I8" s="4" t="s">
        <v>98</v>
      </c>
      <c r="J8" s="4" t="s">
        <v>99</v>
      </c>
      <c r="K8" s="4">
        <v>4000</v>
      </c>
      <c r="L8" s="4">
        <v>5500</v>
      </c>
      <c r="M8" s="4"/>
      <c r="N8" s="7">
        <f>((1331+404+452+472+514)/5500)*100%</f>
        <v>0.57690909090909093</v>
      </c>
      <c r="O8" s="4" t="s">
        <v>52</v>
      </c>
      <c r="P8" s="4" t="s">
        <v>100</v>
      </c>
      <c r="Q8" s="4" t="s">
        <v>101</v>
      </c>
      <c r="R8" s="6">
        <v>45947</v>
      </c>
      <c r="S8" s="4" t="s">
        <v>102</v>
      </c>
    </row>
    <row r="9" spans="1:19" ht="159.5" x14ac:dyDescent="0.35">
      <c r="A9" s="4">
        <v>2025</v>
      </c>
      <c r="B9" s="6">
        <v>45839</v>
      </c>
      <c r="C9" s="6">
        <v>45930</v>
      </c>
      <c r="D9" s="4" t="s">
        <v>54</v>
      </c>
      <c r="E9" s="4" t="s">
        <v>61</v>
      </c>
      <c r="F9" s="4" t="s">
        <v>79</v>
      </c>
      <c r="G9" s="4" t="s">
        <v>61</v>
      </c>
      <c r="H9" s="4" t="s">
        <v>81</v>
      </c>
      <c r="I9" s="4" t="s">
        <v>98</v>
      </c>
      <c r="J9" s="4" t="s">
        <v>99</v>
      </c>
      <c r="K9" s="4">
        <v>20</v>
      </c>
      <c r="L9" s="4">
        <v>41</v>
      </c>
      <c r="M9" s="4"/>
      <c r="N9" s="7">
        <f>((2+20+13)/41)*100%</f>
        <v>0.85365853658536583</v>
      </c>
      <c r="O9" s="4" t="s">
        <v>52</v>
      </c>
      <c r="P9" s="4" t="s">
        <v>100</v>
      </c>
      <c r="Q9" s="4" t="s">
        <v>101</v>
      </c>
      <c r="R9" s="6">
        <v>45947</v>
      </c>
      <c r="S9" s="4" t="s">
        <v>102</v>
      </c>
    </row>
    <row r="10" spans="1:19" ht="159.5" x14ac:dyDescent="0.35">
      <c r="A10" s="4">
        <v>2025</v>
      </c>
      <c r="B10" s="6">
        <v>45839</v>
      </c>
      <c r="C10" s="6">
        <v>45930</v>
      </c>
      <c r="D10" s="4" t="s">
        <v>54</v>
      </c>
      <c r="E10" s="4" t="s">
        <v>62</v>
      </c>
      <c r="F10" s="4" t="s">
        <v>79</v>
      </c>
      <c r="G10" s="4" t="s">
        <v>62</v>
      </c>
      <c r="H10" s="4" t="s">
        <v>82</v>
      </c>
      <c r="I10" s="4" t="s">
        <v>98</v>
      </c>
      <c r="J10" s="4" t="s">
        <v>99</v>
      </c>
      <c r="K10" s="4">
        <v>81</v>
      </c>
      <c r="L10" s="4">
        <v>110</v>
      </c>
      <c r="M10" s="4"/>
      <c r="N10" s="7">
        <f>((3+14)/110)*100%</f>
        <v>0.15454545454545454</v>
      </c>
      <c r="O10" s="4" t="s">
        <v>52</v>
      </c>
      <c r="P10" s="4" t="s">
        <v>100</v>
      </c>
      <c r="Q10" s="4" t="s">
        <v>101</v>
      </c>
      <c r="R10" s="6">
        <v>45947</v>
      </c>
      <c r="S10" s="4" t="s">
        <v>102</v>
      </c>
    </row>
    <row r="11" spans="1:19" ht="159.5" x14ac:dyDescent="0.35">
      <c r="A11" s="4">
        <v>2025</v>
      </c>
      <c r="B11" s="6">
        <v>45839</v>
      </c>
      <c r="C11" s="6">
        <v>45930</v>
      </c>
      <c r="D11" s="4" t="s">
        <v>54</v>
      </c>
      <c r="E11" s="4" t="s">
        <v>63</v>
      </c>
      <c r="F11" s="4" t="s">
        <v>79</v>
      </c>
      <c r="G11" s="4" t="s">
        <v>63</v>
      </c>
      <c r="H11" s="4" t="s">
        <v>83</v>
      </c>
      <c r="I11" s="4" t="s">
        <v>98</v>
      </c>
      <c r="J11" s="4" t="s">
        <v>99</v>
      </c>
      <c r="K11" s="4">
        <v>100</v>
      </c>
      <c r="L11" s="4">
        <v>110</v>
      </c>
      <c r="M11" s="4"/>
      <c r="N11" s="7">
        <f>((92+3+13)/110)*100%</f>
        <v>0.98181818181818181</v>
      </c>
      <c r="O11" s="4" t="s">
        <v>52</v>
      </c>
      <c r="P11" s="4" t="s">
        <v>100</v>
      </c>
      <c r="Q11" s="4" t="s">
        <v>101</v>
      </c>
      <c r="R11" s="6">
        <v>45947</v>
      </c>
      <c r="S11" s="4" t="s">
        <v>102</v>
      </c>
    </row>
    <row r="12" spans="1:19" ht="159.5" x14ac:dyDescent="0.35">
      <c r="A12" s="4">
        <v>2025</v>
      </c>
      <c r="B12" s="6">
        <v>45839</v>
      </c>
      <c r="C12" s="6">
        <v>45930</v>
      </c>
      <c r="D12" s="4" t="s">
        <v>55</v>
      </c>
      <c r="E12" s="4" t="s">
        <v>64</v>
      </c>
      <c r="F12" s="4" t="s">
        <v>79</v>
      </c>
      <c r="G12" s="4" t="s">
        <v>64</v>
      </c>
      <c r="H12" s="4" t="s">
        <v>84</v>
      </c>
      <c r="I12" s="4" t="s">
        <v>98</v>
      </c>
      <c r="J12" s="4" t="s">
        <v>99</v>
      </c>
      <c r="K12" s="4">
        <v>100</v>
      </c>
      <c r="L12" s="4">
        <v>100</v>
      </c>
      <c r="M12" s="4"/>
      <c r="N12" s="7">
        <f>(21/21)*100%</f>
        <v>1</v>
      </c>
      <c r="O12" s="4" t="s">
        <v>52</v>
      </c>
      <c r="P12" s="4" t="s">
        <v>100</v>
      </c>
      <c r="Q12" s="4" t="s">
        <v>101</v>
      </c>
      <c r="R12" s="6">
        <v>45947</v>
      </c>
      <c r="S12" s="4" t="s">
        <v>102</v>
      </c>
    </row>
    <row r="13" spans="1:19" ht="159.5" x14ac:dyDescent="0.35">
      <c r="A13" s="4">
        <v>2025</v>
      </c>
      <c r="B13" s="6">
        <v>45839</v>
      </c>
      <c r="C13" s="6">
        <v>45930</v>
      </c>
      <c r="D13" s="4" t="s">
        <v>55</v>
      </c>
      <c r="E13" s="4" t="s">
        <v>65</v>
      </c>
      <c r="F13" s="4" t="s">
        <v>79</v>
      </c>
      <c r="G13" s="4" t="s">
        <v>65</v>
      </c>
      <c r="H13" s="4" t="s">
        <v>85</v>
      </c>
      <c r="I13" s="4" t="s">
        <v>98</v>
      </c>
      <c r="J13" s="4" t="s">
        <v>99</v>
      </c>
      <c r="K13" s="4">
        <v>100</v>
      </c>
      <c r="L13" s="4">
        <v>100</v>
      </c>
      <c r="M13" s="4"/>
      <c r="N13" s="7">
        <f>(20/20)*100%</f>
        <v>1</v>
      </c>
      <c r="O13" s="4" t="s">
        <v>52</v>
      </c>
      <c r="P13" s="4" t="s">
        <v>100</v>
      </c>
      <c r="Q13" s="4" t="s">
        <v>101</v>
      </c>
      <c r="R13" s="6">
        <v>45947</v>
      </c>
      <c r="S13" s="4" t="s">
        <v>102</v>
      </c>
    </row>
    <row r="14" spans="1:19" ht="159.5" x14ac:dyDescent="0.35">
      <c r="A14" s="4">
        <v>2025</v>
      </c>
      <c r="B14" s="6">
        <v>45839</v>
      </c>
      <c r="C14" s="6">
        <v>45930</v>
      </c>
      <c r="D14" s="4" t="s">
        <v>55</v>
      </c>
      <c r="E14" s="4" t="s">
        <v>66</v>
      </c>
      <c r="F14" s="4" t="s">
        <v>79</v>
      </c>
      <c r="G14" s="4" t="s">
        <v>66</v>
      </c>
      <c r="H14" s="4" t="s">
        <v>86</v>
      </c>
      <c r="I14" s="4" t="s">
        <v>98</v>
      </c>
      <c r="J14" s="4" t="s">
        <v>99</v>
      </c>
      <c r="K14" s="4">
        <v>1</v>
      </c>
      <c r="L14" s="4">
        <v>1</v>
      </c>
      <c r="M14" s="4"/>
      <c r="N14" s="7">
        <f>(1/1)*100%</f>
        <v>1</v>
      </c>
      <c r="O14" s="4" t="s">
        <v>52</v>
      </c>
      <c r="P14" s="4" t="s">
        <v>100</v>
      </c>
      <c r="Q14" s="4" t="s">
        <v>101</v>
      </c>
      <c r="R14" s="6">
        <v>45947</v>
      </c>
      <c r="S14" s="4" t="s">
        <v>102</v>
      </c>
    </row>
    <row r="15" spans="1:19" ht="159.5" x14ac:dyDescent="0.35">
      <c r="A15" s="4">
        <v>2025</v>
      </c>
      <c r="B15" s="6">
        <v>45839</v>
      </c>
      <c r="C15" s="6">
        <v>45930</v>
      </c>
      <c r="D15" s="4" t="s">
        <v>56</v>
      </c>
      <c r="E15" s="4" t="s">
        <v>67</v>
      </c>
      <c r="F15" s="4" t="s">
        <v>79</v>
      </c>
      <c r="G15" s="4" t="s">
        <v>67</v>
      </c>
      <c r="H15" s="4" t="s">
        <v>87</v>
      </c>
      <c r="I15" s="4" t="s">
        <v>98</v>
      </c>
      <c r="J15" s="4" t="s">
        <v>99</v>
      </c>
      <c r="K15" s="4">
        <v>60</v>
      </c>
      <c r="L15" s="4">
        <v>450</v>
      </c>
      <c r="M15" s="7"/>
      <c r="N15" s="7">
        <f>((23+20+206)/450)*100%</f>
        <v>0.55333333333333334</v>
      </c>
      <c r="O15" s="4" t="s">
        <v>52</v>
      </c>
      <c r="P15" s="4" t="s">
        <v>100</v>
      </c>
      <c r="Q15" s="4" t="s">
        <v>101</v>
      </c>
      <c r="R15" s="6">
        <v>45947</v>
      </c>
      <c r="S15" s="4" t="s">
        <v>102</v>
      </c>
    </row>
    <row r="16" spans="1:19" ht="159.5" x14ac:dyDescent="0.35">
      <c r="A16" s="4">
        <v>2025</v>
      </c>
      <c r="B16" s="6">
        <v>45839</v>
      </c>
      <c r="C16" s="6">
        <v>45930</v>
      </c>
      <c r="D16" s="4" t="s">
        <v>56</v>
      </c>
      <c r="E16" s="4" t="s">
        <v>68</v>
      </c>
      <c r="F16" s="4" t="s">
        <v>79</v>
      </c>
      <c r="G16" s="4" t="s">
        <v>68</v>
      </c>
      <c r="H16" s="4" t="s">
        <v>88</v>
      </c>
      <c r="I16" s="4" t="s">
        <v>98</v>
      </c>
      <c r="J16" s="4" t="s">
        <v>99</v>
      </c>
      <c r="K16" s="4">
        <v>50</v>
      </c>
      <c r="L16" s="4">
        <v>1000</v>
      </c>
      <c r="M16" s="4"/>
      <c r="N16" s="7">
        <f>((144+160+552)/1000)*100%</f>
        <v>0.85599999999999998</v>
      </c>
      <c r="O16" s="4" t="s">
        <v>52</v>
      </c>
      <c r="P16" s="4" t="s">
        <v>100</v>
      </c>
      <c r="Q16" s="4" t="s">
        <v>101</v>
      </c>
      <c r="R16" s="6">
        <v>45947</v>
      </c>
      <c r="S16" s="4" t="s">
        <v>102</v>
      </c>
    </row>
    <row r="17" spans="1:19" ht="159.5" x14ac:dyDescent="0.35">
      <c r="A17" s="4">
        <v>2025</v>
      </c>
      <c r="B17" s="6">
        <v>45839</v>
      </c>
      <c r="C17" s="6">
        <v>45930</v>
      </c>
      <c r="D17" s="4" t="s">
        <v>57</v>
      </c>
      <c r="E17" s="4" t="s">
        <v>69</v>
      </c>
      <c r="F17" s="4" t="s">
        <v>79</v>
      </c>
      <c r="G17" s="4" t="s">
        <v>69</v>
      </c>
      <c r="H17" s="4" t="s">
        <v>89</v>
      </c>
      <c r="I17" s="4" t="s">
        <v>98</v>
      </c>
      <c r="J17" s="4" t="s">
        <v>99</v>
      </c>
      <c r="K17" s="4">
        <v>15</v>
      </c>
      <c r="L17" s="4">
        <v>65</v>
      </c>
      <c r="M17" s="4"/>
      <c r="N17" s="7">
        <f>((20+23)/65)*100%</f>
        <v>0.66153846153846152</v>
      </c>
      <c r="O17" s="4" t="s">
        <v>52</v>
      </c>
      <c r="P17" s="4" t="s">
        <v>100</v>
      </c>
      <c r="Q17" s="4" t="s">
        <v>101</v>
      </c>
      <c r="R17" s="6">
        <v>45947</v>
      </c>
      <c r="S17" s="4" t="s">
        <v>102</v>
      </c>
    </row>
    <row r="18" spans="1:19" ht="159.5" x14ac:dyDescent="0.35">
      <c r="A18" s="4">
        <v>2025</v>
      </c>
      <c r="B18" s="6">
        <v>45839</v>
      </c>
      <c r="C18" s="6">
        <v>45930</v>
      </c>
      <c r="D18" s="4" t="s">
        <v>57</v>
      </c>
      <c r="E18" s="4" t="s">
        <v>70</v>
      </c>
      <c r="F18" s="4" t="s">
        <v>79</v>
      </c>
      <c r="G18" s="4" t="s">
        <v>70</v>
      </c>
      <c r="H18" s="4" t="s">
        <v>90</v>
      </c>
      <c r="I18" s="4" t="s">
        <v>98</v>
      </c>
      <c r="J18" s="4" t="s">
        <v>99</v>
      </c>
      <c r="K18" s="4">
        <v>45</v>
      </c>
      <c r="L18" s="4">
        <v>60</v>
      </c>
      <c r="M18" s="4"/>
      <c r="N18" s="7">
        <f>(60/60)*100%</f>
        <v>1</v>
      </c>
      <c r="O18" s="4" t="s">
        <v>52</v>
      </c>
      <c r="P18" s="4" t="s">
        <v>100</v>
      </c>
      <c r="Q18" s="4" t="s">
        <v>101</v>
      </c>
      <c r="R18" s="6">
        <v>45947</v>
      </c>
      <c r="S18" s="4" t="s">
        <v>102</v>
      </c>
    </row>
    <row r="19" spans="1:19" ht="159.5" x14ac:dyDescent="0.35">
      <c r="A19" s="4">
        <v>2025</v>
      </c>
      <c r="B19" s="6">
        <v>45839</v>
      </c>
      <c r="C19" s="6">
        <v>45930</v>
      </c>
      <c r="D19" s="4" t="s">
        <v>58</v>
      </c>
      <c r="E19" s="4" t="s">
        <v>71</v>
      </c>
      <c r="F19" s="4" t="s">
        <v>79</v>
      </c>
      <c r="G19" s="4" t="s">
        <v>71</v>
      </c>
      <c r="H19" s="4" t="s">
        <v>91</v>
      </c>
      <c r="I19" s="4" t="s">
        <v>98</v>
      </c>
      <c r="J19" s="4" t="s">
        <v>99</v>
      </c>
      <c r="K19" s="4">
        <v>90</v>
      </c>
      <c r="L19" s="4">
        <v>200</v>
      </c>
      <c r="M19" s="4"/>
      <c r="N19" s="7">
        <f>((90+76)/200)*100%</f>
        <v>0.83</v>
      </c>
      <c r="O19" s="4" t="s">
        <v>52</v>
      </c>
      <c r="P19" s="4" t="s">
        <v>100</v>
      </c>
      <c r="Q19" s="4" t="s">
        <v>101</v>
      </c>
      <c r="R19" s="6">
        <v>45947</v>
      </c>
      <c r="S19" s="4" t="s">
        <v>102</v>
      </c>
    </row>
    <row r="20" spans="1:19" ht="159.5" x14ac:dyDescent="0.35">
      <c r="A20" s="4">
        <v>2025</v>
      </c>
      <c r="B20" s="6">
        <v>45839</v>
      </c>
      <c r="C20" s="6">
        <v>45930</v>
      </c>
      <c r="D20" s="4" t="s">
        <v>58</v>
      </c>
      <c r="E20" s="4" t="s">
        <v>72</v>
      </c>
      <c r="F20" s="4" t="s">
        <v>79</v>
      </c>
      <c r="G20" s="4" t="s">
        <v>72</v>
      </c>
      <c r="H20" s="4" t="s">
        <v>92</v>
      </c>
      <c r="I20" s="4" t="s">
        <v>98</v>
      </c>
      <c r="J20" s="4" t="s">
        <v>99</v>
      </c>
      <c r="K20" s="4">
        <v>180</v>
      </c>
      <c r="L20" s="4">
        <v>800</v>
      </c>
      <c r="M20" s="4"/>
      <c r="N20" s="7">
        <f>((180+458)/800)*100%</f>
        <v>0.79749999999999999</v>
      </c>
      <c r="O20" s="4" t="s">
        <v>52</v>
      </c>
      <c r="P20" s="4" t="s">
        <v>100</v>
      </c>
      <c r="Q20" s="4" t="s">
        <v>101</v>
      </c>
      <c r="R20" s="6">
        <v>45947</v>
      </c>
      <c r="S20" s="4" t="s">
        <v>102</v>
      </c>
    </row>
    <row r="21" spans="1:19" ht="159.5" x14ac:dyDescent="0.35">
      <c r="A21" s="4">
        <v>2025</v>
      </c>
      <c r="B21" s="6">
        <v>45839</v>
      </c>
      <c r="C21" s="6">
        <v>45930</v>
      </c>
      <c r="D21" s="4" t="s">
        <v>58</v>
      </c>
      <c r="E21" s="4" t="s">
        <v>73</v>
      </c>
      <c r="F21" s="4" t="s">
        <v>79</v>
      </c>
      <c r="G21" s="4" t="s">
        <v>73</v>
      </c>
      <c r="H21" s="4" t="s">
        <v>93</v>
      </c>
      <c r="I21" s="4" t="s">
        <v>98</v>
      </c>
      <c r="J21" s="4" t="s">
        <v>99</v>
      </c>
      <c r="K21" s="4">
        <v>36</v>
      </c>
      <c r="L21" s="4">
        <v>24</v>
      </c>
      <c r="M21" s="4"/>
      <c r="N21" s="7">
        <f>((10+5)/24)*100%</f>
        <v>0.625</v>
      </c>
      <c r="O21" s="4" t="s">
        <v>52</v>
      </c>
      <c r="P21" s="4" t="s">
        <v>100</v>
      </c>
      <c r="Q21" s="4" t="s">
        <v>101</v>
      </c>
      <c r="R21" s="6">
        <v>45947</v>
      </c>
      <c r="S21" s="4" t="s">
        <v>102</v>
      </c>
    </row>
    <row r="22" spans="1:19" ht="159.5" x14ac:dyDescent="0.35">
      <c r="A22" s="4">
        <v>2025</v>
      </c>
      <c r="B22" s="6">
        <v>45839</v>
      </c>
      <c r="C22" s="6">
        <v>45930</v>
      </c>
      <c r="D22" s="4" t="s">
        <v>58</v>
      </c>
      <c r="E22" s="4" t="s">
        <v>74</v>
      </c>
      <c r="F22" s="4" t="s">
        <v>79</v>
      </c>
      <c r="G22" s="4" t="s">
        <v>74</v>
      </c>
      <c r="H22" s="4" t="s">
        <v>94</v>
      </c>
      <c r="I22" s="4" t="s">
        <v>98</v>
      </c>
      <c r="J22" s="4" t="s">
        <v>99</v>
      </c>
      <c r="K22" s="4">
        <v>200</v>
      </c>
      <c r="L22" s="4">
        <v>100</v>
      </c>
      <c r="M22" s="4"/>
      <c r="N22" s="7">
        <f>((10+8)/100)*100%</f>
        <v>0.18</v>
      </c>
      <c r="O22" s="4" t="s">
        <v>52</v>
      </c>
      <c r="P22" s="4" t="s">
        <v>100</v>
      </c>
      <c r="Q22" s="4" t="s">
        <v>101</v>
      </c>
      <c r="R22" s="6">
        <v>45947</v>
      </c>
      <c r="S22" s="4" t="s">
        <v>102</v>
      </c>
    </row>
    <row r="23" spans="1:19" ht="159.5" x14ac:dyDescent="0.35">
      <c r="A23" s="4">
        <v>2025</v>
      </c>
      <c r="B23" s="6">
        <v>45839</v>
      </c>
      <c r="C23" s="6">
        <v>45930</v>
      </c>
      <c r="D23" s="4" t="s">
        <v>59</v>
      </c>
      <c r="E23" s="4" t="s">
        <v>75</v>
      </c>
      <c r="F23" s="4" t="s">
        <v>79</v>
      </c>
      <c r="G23" s="4" t="s">
        <v>75</v>
      </c>
      <c r="H23" s="4" t="s">
        <v>95</v>
      </c>
      <c r="I23" s="4" t="s">
        <v>98</v>
      </c>
      <c r="J23" s="4" t="s">
        <v>99</v>
      </c>
      <c r="K23" s="4">
        <v>5</v>
      </c>
      <c r="L23" s="4">
        <v>12</v>
      </c>
      <c r="M23" s="4"/>
      <c r="N23" s="7">
        <f>((4+3)/12)*100%</f>
        <v>0.58333333333333337</v>
      </c>
      <c r="O23" s="4" t="s">
        <v>52</v>
      </c>
      <c r="P23" s="4" t="s">
        <v>100</v>
      </c>
      <c r="Q23" s="4" t="s">
        <v>101</v>
      </c>
      <c r="R23" s="6">
        <v>45947</v>
      </c>
      <c r="S23" s="4" t="s">
        <v>102</v>
      </c>
    </row>
    <row r="24" spans="1:19" ht="159.5" x14ac:dyDescent="0.35">
      <c r="A24" s="4">
        <v>2025</v>
      </c>
      <c r="B24" s="6">
        <v>45839</v>
      </c>
      <c r="C24" s="6">
        <v>45930</v>
      </c>
      <c r="D24" s="4" t="s">
        <v>59</v>
      </c>
      <c r="E24" s="4" t="s">
        <v>76</v>
      </c>
      <c r="F24" s="4" t="s">
        <v>79</v>
      </c>
      <c r="G24" s="4" t="s">
        <v>76</v>
      </c>
      <c r="H24" s="4" t="s">
        <v>96</v>
      </c>
      <c r="I24" s="4" t="s">
        <v>98</v>
      </c>
      <c r="J24" s="4" t="s">
        <v>99</v>
      </c>
      <c r="K24" s="4">
        <v>200</v>
      </c>
      <c r="L24" s="4">
        <v>650</v>
      </c>
      <c r="M24" s="4"/>
      <c r="N24" s="7">
        <f>((41+48+437)/650)*100%</f>
        <v>0.8092307692307692</v>
      </c>
      <c r="O24" s="4" t="s">
        <v>52</v>
      </c>
      <c r="P24" s="4" t="s">
        <v>100</v>
      </c>
      <c r="Q24" s="4" t="s">
        <v>101</v>
      </c>
      <c r="R24" s="6">
        <v>45947</v>
      </c>
      <c r="S24" s="4" t="s">
        <v>102</v>
      </c>
    </row>
    <row r="25" spans="1:19" ht="159.5" x14ac:dyDescent="0.35">
      <c r="A25" s="4">
        <v>2025</v>
      </c>
      <c r="B25" s="6">
        <v>45839</v>
      </c>
      <c r="C25" s="6">
        <v>45930</v>
      </c>
      <c r="D25" s="4" t="s">
        <v>59</v>
      </c>
      <c r="E25" s="4" t="s">
        <v>77</v>
      </c>
      <c r="F25" s="4" t="s">
        <v>79</v>
      </c>
      <c r="G25" s="4" t="s">
        <v>77</v>
      </c>
      <c r="H25" s="4" t="s">
        <v>96</v>
      </c>
      <c r="I25" s="4" t="s">
        <v>98</v>
      </c>
      <c r="J25" s="4" t="s">
        <v>99</v>
      </c>
      <c r="K25" s="4">
        <v>70</v>
      </c>
      <c r="L25" s="4">
        <v>70</v>
      </c>
      <c r="M25" s="4"/>
      <c r="N25" s="7">
        <f>((50+10+1)/70)*100%</f>
        <v>0.87142857142857144</v>
      </c>
      <c r="O25" s="4" t="s">
        <v>52</v>
      </c>
      <c r="P25" s="4" t="s">
        <v>100</v>
      </c>
      <c r="Q25" s="4" t="s">
        <v>101</v>
      </c>
      <c r="R25" s="6">
        <v>45947</v>
      </c>
      <c r="S25" s="4" t="s">
        <v>102</v>
      </c>
    </row>
    <row r="26" spans="1:19" ht="159.5" x14ac:dyDescent="0.35">
      <c r="A26" s="4">
        <v>2025</v>
      </c>
      <c r="B26" s="6">
        <v>45839</v>
      </c>
      <c r="C26" s="6">
        <v>45930</v>
      </c>
      <c r="D26" s="4" t="s">
        <v>59</v>
      </c>
      <c r="E26" s="4" t="s">
        <v>78</v>
      </c>
      <c r="F26" s="4" t="s">
        <v>79</v>
      </c>
      <c r="G26" s="4" t="s">
        <v>78</v>
      </c>
      <c r="H26" s="4" t="s">
        <v>97</v>
      </c>
      <c r="I26" s="4" t="s">
        <v>98</v>
      </c>
      <c r="J26" s="4" t="s">
        <v>99</v>
      </c>
      <c r="K26" s="4">
        <v>20</v>
      </c>
      <c r="L26" s="4">
        <v>30</v>
      </c>
      <c r="M26" s="4"/>
      <c r="N26" s="7">
        <f>((9+3+8)/30)*100%</f>
        <v>0.66666666666666663</v>
      </c>
      <c r="O26" s="4" t="s">
        <v>52</v>
      </c>
      <c r="P26" s="4" t="s">
        <v>100</v>
      </c>
      <c r="Q26" s="4" t="s">
        <v>101</v>
      </c>
      <c r="R26" s="6">
        <v>45947</v>
      </c>
      <c r="S26" s="4" t="s">
        <v>102</v>
      </c>
    </row>
  </sheetData>
  <mergeCells count="7">
    <mergeCell ref="A6:S6"/>
    <mergeCell ref="A2:C2"/>
    <mergeCell ref="D2:F2"/>
    <mergeCell ref="G2:I2"/>
    <mergeCell ref="A3:C3"/>
    <mergeCell ref="D3:F3"/>
    <mergeCell ref="G3:P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2025-07-21T21:17:18Z</dcterms:created>
  <dcterms:modified xsi:type="dcterms:W3CDTF">2026-02-11T04:42:14Z</dcterms:modified>
</cp:coreProperties>
</file>